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M:\40-Vertrieb und Dienstleistungen\41 Tarife\"/>
    </mc:Choice>
  </mc:AlternateContent>
  <xr:revisionPtr revIDLastSave="0" documentId="13_ncr:1_{97761161-0A13-45E1-8487-E6861FE2450D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Privatkunden und Kleingewerbe" sheetId="3" r:id="rId1"/>
  </sheets>
  <calcPr calcId="191029"/>
  <webPublishing allowPng="1" targetScreenSize="1024x768" codePage="12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3" l="1"/>
  <c r="I30" i="3" s="1"/>
  <c r="E29" i="3"/>
  <c r="I29" i="3" s="1"/>
  <c r="E26" i="3"/>
  <c r="I26" i="3" s="1"/>
  <c r="G23" i="3"/>
  <c r="H23" i="3"/>
  <c r="F23" i="3"/>
  <c r="F22" i="3"/>
  <c r="H22" i="3"/>
  <c r="G22" i="3"/>
  <c r="E23" i="3"/>
  <c r="E22" i="3"/>
  <c r="E21" i="3"/>
  <c r="I21" i="3" s="1"/>
  <c r="E20" i="3"/>
  <c r="I20" i="3" s="1"/>
  <c r="E19" i="3"/>
  <c r="I19" i="3" s="1"/>
  <c r="I23" i="3" l="1"/>
  <c r="I31" i="3"/>
  <c r="I27" i="3"/>
  <c r="I22" i="3"/>
  <c r="I24" i="3" l="1"/>
  <c r="I33" i="3" s="1"/>
  <c r="I34" i="3" l="1"/>
  <c r="I35" i="3" s="1"/>
</calcChain>
</file>

<file path=xl/sharedStrings.xml><?xml version="1.0" encoding="utf-8"?>
<sst xmlns="http://schemas.openxmlformats.org/spreadsheetml/2006/main" count="37" uniqueCount="27">
  <si>
    <t>mit jährlichem Verbrauch bis 50'000 kWh</t>
  </si>
  <si>
    <t>Netznutzung</t>
  </si>
  <si>
    <t>Arbeit</t>
  </si>
  <si>
    <t>kWh</t>
  </si>
  <si>
    <t>Systemdienstleistung Swissgrid</t>
  </si>
  <si>
    <t>=</t>
  </si>
  <si>
    <t>Total Netznutzung</t>
  </si>
  <si>
    <t>Energie</t>
  </si>
  <si>
    <t>Total Energie</t>
  </si>
  <si>
    <t>Abgaben</t>
  </si>
  <si>
    <t>Abgabe Gemeinde</t>
  </si>
  <si>
    <t>Abgabe Bund</t>
  </si>
  <si>
    <t>Zwischensumme</t>
  </si>
  <si>
    <t>Monate</t>
  </si>
  <si>
    <t>Grundpreis</t>
  </si>
  <si>
    <t>Monate zu</t>
  </si>
  <si>
    <t>kWh zu</t>
  </si>
  <si>
    <t>Rabatt für schaltbarer Wassererwärmer</t>
  </si>
  <si>
    <t>Rabatt für schaltbare Wärme-/Kältenalge</t>
  </si>
  <si>
    <t>Total Abgaben</t>
  </si>
  <si>
    <t>zuzüglich MwSt. 7.7%</t>
  </si>
  <si>
    <t>Ihre Stromkosten (inkl. MwSt.)</t>
  </si>
  <si>
    <t>Darf das EW Quarten Ihren elektrischen Wassererwärmer (z.B. Boiler) schalten?</t>
  </si>
  <si>
    <t>Darf das EW Quarten Ihre elektrische Wärme/Kälteanlage schalten?</t>
  </si>
  <si>
    <t>Tarifrechner für Privatkunden und Kleingewerbe 2022</t>
  </si>
  <si>
    <t>Wie viele Monate beziehen Sie im 2022 Energie vom EW Quarten?</t>
  </si>
  <si>
    <t>Wie viel Energie beziehen Sie im 2022 vom EW Quarten?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</si>
</sst>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CHF&quot;\ * #,##0.00_ ;_ &quot;CHF&quot;\ * \-#,##0.00_ ;_ &quot;CHF&quot;\ * &quot;-&quot;??_ ;_ @_ "/>
    <numFmt numFmtId="164" formatCode="&quot;CHF&quot;\ #,##0.00"/>
    <numFmt numFmtId="165" formatCode="_ &quot;Rp./kWh&quot;\ * #,##0.00_ ;_ &quot;Rp./kWh&quot;\ * \-#,##0.00_ ;_ &quot;Rp./kWh&quot;\ * &quot;-&quot;??_ ;_ @_ "/>
    <numFmt numFmtId="166" formatCode="_ &quot;CHF/Mt.&quot;\ * #,##0.00_ ;_ &quot;CHF/Mt.&quot;\ * \-#,##0.00_ ;_ &quot;CHF/Mt.&quot;\ * &quot;-&quot;??_ ;_ @_ "/>
  </numFmts>
  <fonts count="6" x14ac:knownFonts="1">
    <font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sz val="12"/>
      <color theme="0"/>
      <name val="Calibri"/>
      <family val="2"/>
    </font>
    <font>
      <b/>
      <sz val="16"/>
      <color theme="1"/>
      <name val="Calibri Light"/>
      <family val="2"/>
      <scheme val="major"/>
    </font>
    <font>
      <i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2CFD6"/>
        <bgColor indexed="64"/>
      </patternFill>
    </fill>
    <fill>
      <patternFill patternType="solid">
        <fgColor rgb="FF4A3D5C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rgb="FF4A3D5C"/>
      </top>
      <bottom/>
      <diagonal/>
    </border>
    <border>
      <left style="medium">
        <color rgb="FF4A3D5C"/>
      </left>
      <right style="medium">
        <color rgb="FF4A3D5C"/>
      </right>
      <top style="medium">
        <color rgb="FF4A3D5C"/>
      </top>
      <bottom style="medium">
        <color rgb="FF4A3D5C"/>
      </bottom>
      <diagonal/>
    </border>
    <border>
      <left/>
      <right/>
      <top/>
      <bottom style="thin">
        <color rgb="FF4A3D5C"/>
      </bottom>
      <diagonal/>
    </border>
    <border>
      <left style="thin">
        <color rgb="FF4A3D5C"/>
      </left>
      <right style="thin">
        <color rgb="FF4A3D5C"/>
      </right>
      <top style="thin">
        <color rgb="FF4A3D5C"/>
      </top>
      <bottom/>
      <diagonal/>
    </border>
    <border>
      <left style="thin">
        <color rgb="FF4A3D5C"/>
      </left>
      <right style="thin">
        <color rgb="FF4A3D5C"/>
      </right>
      <top/>
      <bottom/>
      <diagonal/>
    </border>
    <border>
      <left/>
      <right style="thin">
        <color rgb="FF4A3D5C"/>
      </right>
      <top style="thin">
        <color rgb="FF4A3D5C"/>
      </top>
      <bottom/>
      <diagonal/>
    </border>
    <border>
      <left/>
      <right style="thin">
        <color rgb="FF4A3D5C"/>
      </right>
      <top/>
      <bottom/>
      <diagonal/>
    </border>
    <border>
      <left style="thin">
        <color rgb="FF4A3D5C"/>
      </left>
      <right style="thin">
        <color rgb="FF4A3D5C"/>
      </right>
      <top/>
      <bottom style="thin">
        <color rgb="FF4A3D5C"/>
      </bottom>
      <diagonal/>
    </border>
    <border>
      <left/>
      <right/>
      <top style="thin">
        <color rgb="FF4A3D5C"/>
      </top>
      <bottom style="thin">
        <color rgb="FF4A3D5C"/>
      </bottom>
      <diagonal/>
    </border>
    <border>
      <left/>
      <right style="thin">
        <color rgb="FF4A3D5C"/>
      </right>
      <top style="thin">
        <color rgb="FF4A3D5C"/>
      </top>
      <bottom style="thin">
        <color rgb="FF4A3D5C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/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3" xfId="0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vertical="center"/>
    </xf>
    <xf numFmtId="165" fontId="5" fillId="0" borderId="9" xfId="0" applyNumberFormat="1" applyFont="1" applyFill="1" applyBorder="1" applyAlignment="1">
      <alignment vertical="center"/>
    </xf>
    <xf numFmtId="165" fontId="5" fillId="0" borderId="1" xfId="0" applyNumberFormat="1" applyFont="1" applyFill="1" applyBorder="1" applyAlignment="1">
      <alignment vertical="center"/>
    </xf>
    <xf numFmtId="165" fontId="5" fillId="0" borderId="3" xfId="0" applyNumberFormat="1" applyFont="1" applyFill="1" applyBorder="1" applyAlignment="1">
      <alignment vertical="center"/>
    </xf>
    <xf numFmtId="44" fontId="0" fillId="0" borderId="6" xfId="0" applyNumberFormat="1" applyFill="1" applyBorder="1" applyAlignment="1">
      <alignment vertical="center"/>
    </xf>
    <xf numFmtId="44" fontId="0" fillId="0" borderId="7" xfId="0" applyNumberFormat="1" applyFill="1" applyBorder="1" applyAlignment="1">
      <alignment vertical="center"/>
    </xf>
    <xf numFmtId="44" fontId="2" fillId="0" borderId="10" xfId="0" applyNumberFormat="1" applyFont="1" applyFill="1" applyBorder="1" applyAlignment="1">
      <alignment vertical="center"/>
    </xf>
    <xf numFmtId="44" fontId="0" fillId="0" borderId="0" xfId="0" applyNumberFormat="1" applyFill="1" applyAlignment="1">
      <alignment vertical="center"/>
    </xf>
    <xf numFmtId="44" fontId="2" fillId="0" borderId="0" xfId="0" applyNumberFormat="1" applyFont="1" applyFill="1" applyAlignment="1">
      <alignment vertical="center"/>
    </xf>
    <xf numFmtId="10" fontId="0" fillId="0" borderId="0" xfId="0" applyNumberFormat="1" applyFill="1" applyAlignment="1">
      <alignment vertical="center"/>
    </xf>
    <xf numFmtId="44" fontId="0" fillId="0" borderId="0" xfId="0" applyNumberFormat="1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44" fontId="1" fillId="3" borderId="0" xfId="0" applyNumberFormat="1" applyFont="1" applyFill="1" applyAlignment="1">
      <alignment vertical="center"/>
    </xf>
    <xf numFmtId="166" fontId="0" fillId="0" borderId="0" xfId="0" applyNumberFormat="1" applyFill="1" applyAlignment="1">
      <alignment vertical="center"/>
    </xf>
    <xf numFmtId="166" fontId="5" fillId="0" borderId="1" xfId="0" applyNumberFormat="1" applyFont="1" applyFill="1" applyBorder="1" applyAlignment="1">
      <alignment vertical="center"/>
    </xf>
    <xf numFmtId="3" fontId="0" fillId="2" borderId="2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4A3D5C"/>
      <color rgb="FFD2CF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G$12" lockText="1" noThreeD="1"/>
</file>

<file path=xl/ctrlProps/ctrlProp2.xml><?xml version="1.0" encoding="utf-8"?>
<formControlPr xmlns="http://schemas.microsoft.com/office/spreadsheetml/2009/9/main" objectType="CheckBox" fmlaLink="$G$1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10</xdr:col>
      <xdr:colOff>0</xdr:colOff>
      <xdr:row>14</xdr:row>
      <xdr:rowOff>101600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7000" y="1134533"/>
          <a:ext cx="8043333" cy="3352800"/>
        </a:xfrm>
        <a:prstGeom prst="roundRect">
          <a:avLst>
            <a:gd name="adj" fmla="val 0"/>
          </a:avLst>
        </a:prstGeom>
        <a:noFill/>
        <a:ln w="19050">
          <a:solidFill>
            <a:srgbClr val="4A3D5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2</xdr:col>
      <xdr:colOff>0</xdr:colOff>
      <xdr:row>5</xdr:row>
      <xdr:rowOff>72200</xdr:rowOff>
    </xdr:from>
    <xdr:ext cx="3089235" cy="291866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54000" y="1007382"/>
          <a:ext cx="3089235" cy="291866"/>
        </a:xfrm>
        <a:prstGeom prst="roundRect">
          <a:avLst>
            <a:gd name="adj" fmla="val 0"/>
          </a:avLst>
        </a:prstGeom>
        <a:solidFill>
          <a:srgbClr val="D2CFD6"/>
        </a:solidFill>
        <a:ln w="19050" cmpd="sng">
          <a:solidFill>
            <a:srgbClr val="4A3D5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36000" tIns="36000" rIns="36000" bIns="36000" rtlCol="0" anchor="ctr" anchorCtr="0">
          <a:spAutoFit/>
        </a:bodyPr>
        <a:lstStyle/>
        <a:p>
          <a:r>
            <a:rPr lang="en-US" sz="1400">
              <a:latin typeface="+mj-lt"/>
            </a:rPr>
            <a:t>Bitte</a:t>
          </a:r>
          <a:r>
            <a:rPr lang="en-US" sz="1400" baseline="0">
              <a:latin typeface="+mj-lt"/>
            </a:rPr>
            <a:t> geben Sie Ihre Verbrauchsdaten ein:</a:t>
          </a:r>
          <a:endParaRPr lang="en-US" sz="1400">
            <a:latin typeface="+mj-lt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0</xdr:rowOff>
        </xdr:from>
        <xdr:to>
          <xdr:col>6</xdr:col>
          <xdr:colOff>495300</xdr:colOff>
          <xdr:row>12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0</xdr:rowOff>
        </xdr:from>
        <xdr:to>
          <xdr:col>6</xdr:col>
          <xdr:colOff>495300</xdr:colOff>
          <xdr:row>14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16</xdr:row>
      <xdr:rowOff>0</xdr:rowOff>
    </xdr:from>
    <xdr:to>
      <xdr:col>10</xdr:col>
      <xdr:colOff>0</xdr:colOff>
      <xdr:row>36</xdr:row>
      <xdr:rowOff>0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7000" y="3115733"/>
          <a:ext cx="8348133" cy="3048000"/>
        </a:xfrm>
        <a:prstGeom prst="roundRect">
          <a:avLst>
            <a:gd name="adj" fmla="val 0"/>
          </a:avLst>
        </a:prstGeom>
        <a:noFill/>
        <a:ln w="19050">
          <a:solidFill>
            <a:srgbClr val="4A3D5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2</xdr:col>
      <xdr:colOff>0</xdr:colOff>
      <xdr:row>15</xdr:row>
      <xdr:rowOff>124409</xdr:rowOff>
    </xdr:from>
    <xdr:ext cx="1369277" cy="291866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54000" y="2986142"/>
          <a:ext cx="1369277" cy="291866"/>
        </a:xfrm>
        <a:prstGeom prst="roundRect">
          <a:avLst>
            <a:gd name="adj" fmla="val 0"/>
          </a:avLst>
        </a:prstGeom>
        <a:solidFill>
          <a:srgbClr val="4A3D5C"/>
        </a:solidFill>
        <a:ln w="19050" cmpd="sng">
          <a:solidFill>
            <a:srgbClr val="4A3D5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36000" tIns="36000" rIns="36000" bIns="36000" rtlCol="0" anchor="ctr" anchorCtr="0">
          <a:spAutoFit/>
        </a:bodyPr>
        <a:lstStyle/>
        <a:p>
          <a:r>
            <a:rPr lang="en-US" sz="1400">
              <a:solidFill>
                <a:schemeClr val="bg1"/>
              </a:solidFill>
              <a:latin typeface="+mj-lt"/>
            </a:rPr>
            <a:t>Ihre Stromkosten: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C1:K37"/>
  <sheetViews>
    <sheetView showGridLines="0" tabSelected="1" topLeftCell="A3" zoomScale="110" zoomScaleNormal="110" workbookViewId="0">
      <selection activeCell="G8" sqref="G8"/>
    </sheetView>
  </sheetViews>
  <sheetFormatPr baseColWidth="10" defaultColWidth="10.875" defaultRowHeight="15.75" x14ac:dyDescent="0.25"/>
  <cols>
    <col min="1" max="2" width="1.625" style="1" customWidth="1"/>
    <col min="3" max="3" width="12.5" style="1" customWidth="1"/>
    <col min="4" max="4" width="34.5" style="1" customWidth="1"/>
    <col min="5" max="5" width="6.875" style="1" customWidth="1"/>
    <col min="6" max="6" width="11.375" style="1" customWidth="1"/>
    <col min="7" max="7" width="14.125" style="1" customWidth="1"/>
    <col min="8" max="8" width="2.875" style="1" customWidth="1"/>
    <col min="9" max="9" width="12.875" style="1" customWidth="1"/>
    <col min="10" max="10" width="1.625" style="1" bestFit="1" customWidth="1"/>
    <col min="11" max="11" width="11.125" style="2" customWidth="1"/>
    <col min="12" max="12" width="1.625" style="1" customWidth="1"/>
    <col min="13" max="16384" width="10.875" style="1"/>
  </cols>
  <sheetData>
    <row r="1" spans="3:11" ht="9.9499999999999993" customHeight="1" x14ac:dyDescent="0.25"/>
    <row r="2" spans="3:11" ht="9.9499999999999993" customHeight="1" x14ac:dyDescent="0.25"/>
    <row r="3" spans="3:11" ht="21" x14ac:dyDescent="0.35">
      <c r="C3" s="3" t="s">
        <v>24</v>
      </c>
      <c r="D3" s="3"/>
      <c r="K3" s="1"/>
    </row>
    <row r="4" spans="3:11" x14ac:dyDescent="0.25">
      <c r="C4" s="1" t="s">
        <v>0</v>
      </c>
      <c r="K4" s="1"/>
    </row>
    <row r="5" spans="3:11" x14ac:dyDescent="0.25">
      <c r="K5" s="1"/>
    </row>
    <row r="6" spans="3:11" x14ac:dyDescent="0.25">
      <c r="K6" s="1"/>
    </row>
    <row r="7" spans="3:11" s="4" customFormat="1" ht="20.100000000000001" customHeight="1" thickBot="1" x14ac:dyDescent="0.3">
      <c r="J7" s="5"/>
    </row>
    <row r="8" spans="3:11" s="4" customFormat="1" ht="20.100000000000001" customHeight="1" thickBot="1" x14ac:dyDescent="0.3">
      <c r="C8" s="4" t="s">
        <v>25</v>
      </c>
      <c r="G8" s="35"/>
      <c r="H8" s="4" t="s">
        <v>13</v>
      </c>
      <c r="J8" s="5"/>
    </row>
    <row r="9" spans="3:11" s="4" customFormat="1" ht="5.0999999999999996" customHeight="1" thickBot="1" x14ac:dyDescent="0.3">
      <c r="G9" s="36"/>
      <c r="J9" s="5"/>
    </row>
    <row r="10" spans="3:11" s="4" customFormat="1" ht="20.100000000000001" customHeight="1" thickBot="1" x14ac:dyDescent="0.3">
      <c r="C10" s="4" t="s">
        <v>26</v>
      </c>
      <c r="G10" s="35"/>
      <c r="H10" s="4" t="s">
        <v>3</v>
      </c>
      <c r="J10" s="5"/>
    </row>
    <row r="11" spans="3:11" s="4" customFormat="1" ht="5.0999999999999996" customHeight="1" x14ac:dyDescent="0.25">
      <c r="G11" s="33"/>
      <c r="J11" s="5"/>
    </row>
    <row r="12" spans="3:11" s="4" customFormat="1" ht="20.100000000000001" customHeight="1" x14ac:dyDescent="0.25">
      <c r="C12" s="4" t="s">
        <v>22</v>
      </c>
      <c r="G12" s="37" t="b">
        <v>0</v>
      </c>
      <c r="J12" s="5"/>
    </row>
    <row r="13" spans="3:11" s="4" customFormat="1" ht="5.0999999999999996" customHeight="1" x14ac:dyDescent="0.25">
      <c r="J13" s="5"/>
    </row>
    <row r="14" spans="3:11" s="4" customFormat="1" ht="20.100000000000001" customHeight="1" x14ac:dyDescent="0.25">
      <c r="C14" s="4" t="s">
        <v>23</v>
      </c>
      <c r="G14" s="37" t="b">
        <v>0</v>
      </c>
      <c r="J14" s="5"/>
    </row>
    <row r="15" spans="3:11" s="4" customFormat="1" ht="20.100000000000001" customHeight="1" x14ac:dyDescent="0.25"/>
    <row r="16" spans="3:11" s="4" customFormat="1" ht="20.100000000000001" customHeight="1" x14ac:dyDescent="0.25"/>
    <row r="17" spans="3:10" s="4" customFormat="1" ht="20.100000000000001" customHeight="1" x14ac:dyDescent="0.25">
      <c r="J17" s="5"/>
    </row>
    <row r="18" spans="3:10" s="4" customFormat="1" ht="9.9499999999999993" customHeight="1" x14ac:dyDescent="0.25">
      <c r="C18" s="9"/>
      <c r="D18" s="9"/>
      <c r="E18" s="9"/>
      <c r="F18" s="9"/>
      <c r="G18" s="9"/>
      <c r="H18" s="9"/>
      <c r="I18" s="9"/>
      <c r="J18" s="5"/>
    </row>
    <row r="19" spans="3:10" s="4" customFormat="1" ht="20.100000000000001" customHeight="1" x14ac:dyDescent="0.25">
      <c r="C19" s="38" t="s">
        <v>1</v>
      </c>
      <c r="D19" s="6" t="s">
        <v>14</v>
      </c>
      <c r="E19" s="10">
        <f>G8</f>
        <v>0</v>
      </c>
      <c r="F19" s="11" t="s">
        <v>15</v>
      </c>
      <c r="G19" s="34">
        <v>10</v>
      </c>
      <c r="H19" s="16" t="s">
        <v>5</v>
      </c>
      <c r="I19" s="23">
        <f>E19*G19</f>
        <v>0</v>
      </c>
      <c r="J19" s="5"/>
    </row>
    <row r="20" spans="3:10" s="4" customFormat="1" ht="20.100000000000001" customHeight="1" x14ac:dyDescent="0.25">
      <c r="C20" s="39"/>
      <c r="D20" s="7" t="s">
        <v>2</v>
      </c>
      <c r="E20" s="12">
        <f>G10</f>
        <v>0</v>
      </c>
      <c r="F20" s="13" t="s">
        <v>16</v>
      </c>
      <c r="G20" s="19">
        <v>9.9499999999999993</v>
      </c>
      <c r="H20" s="17" t="s">
        <v>5</v>
      </c>
      <c r="I20" s="24">
        <f>E20*G20/100</f>
        <v>0</v>
      </c>
      <c r="J20" s="5"/>
    </row>
    <row r="21" spans="3:10" s="4" customFormat="1" ht="20.100000000000001" customHeight="1" x14ac:dyDescent="0.25">
      <c r="C21" s="39"/>
      <c r="D21" s="7" t="s">
        <v>4</v>
      </c>
      <c r="E21" s="12">
        <f>G10</f>
        <v>0</v>
      </c>
      <c r="F21" s="13" t="s">
        <v>16</v>
      </c>
      <c r="G21" s="19">
        <v>0.16</v>
      </c>
      <c r="H21" s="17" t="s">
        <v>5</v>
      </c>
      <c r="I21" s="24">
        <f>E21*G21/100</f>
        <v>0</v>
      </c>
      <c r="J21" s="5"/>
    </row>
    <row r="22" spans="3:10" s="4" customFormat="1" ht="20.100000000000001" customHeight="1" x14ac:dyDescent="0.25">
      <c r="C22" s="39"/>
      <c r="D22" s="7" t="s">
        <v>17</v>
      </c>
      <c r="E22" s="12" t="str">
        <f>IF(G12,G10,"")</f>
        <v/>
      </c>
      <c r="F22" s="13" t="str">
        <f>IF(G12,"kWh zu","")</f>
        <v/>
      </c>
      <c r="G22" s="19" t="str">
        <f>IF(G12,-1,"")</f>
        <v/>
      </c>
      <c r="H22" s="17" t="str">
        <f>IF(G12,"=","")</f>
        <v/>
      </c>
      <c r="I22" s="24" t="str">
        <f>IF(G12,E22*G22/100,"")</f>
        <v/>
      </c>
      <c r="J22" s="5"/>
    </row>
    <row r="23" spans="3:10" s="4" customFormat="1" ht="20.100000000000001" customHeight="1" x14ac:dyDescent="0.25">
      <c r="C23" s="39"/>
      <c r="D23" s="7" t="s">
        <v>18</v>
      </c>
      <c r="E23" s="12" t="str">
        <f>IF(G14,G10,"")</f>
        <v/>
      </c>
      <c r="F23" s="13" t="str">
        <f>IF(G14,"kWh zu","")</f>
        <v/>
      </c>
      <c r="G23" s="19" t="str">
        <f>IF(G14,-0.5,"")</f>
        <v/>
      </c>
      <c r="H23" s="17" t="str">
        <f>IF(G14,"=","")</f>
        <v/>
      </c>
      <c r="I23" s="24" t="str">
        <f>IF(G14,E23*G23/100,"")</f>
        <v/>
      </c>
      <c r="J23" s="5"/>
    </row>
    <row r="24" spans="3:10" s="4" customFormat="1" ht="20.100000000000001" customHeight="1" x14ac:dyDescent="0.25">
      <c r="C24" s="40"/>
      <c r="D24" s="14" t="s">
        <v>6</v>
      </c>
      <c r="E24" s="15"/>
      <c r="F24" s="15"/>
      <c r="G24" s="15"/>
      <c r="H24" s="18"/>
      <c r="I24" s="25">
        <f>SUM(I19:I23)</f>
        <v>0</v>
      </c>
      <c r="J24" s="5"/>
    </row>
    <row r="25" spans="3:10" s="4" customFormat="1" ht="9.9499999999999993" customHeight="1" x14ac:dyDescent="0.25">
      <c r="I25" s="26"/>
      <c r="J25" s="5"/>
    </row>
    <row r="26" spans="3:10" s="4" customFormat="1" ht="20.100000000000001" customHeight="1" x14ac:dyDescent="0.25">
      <c r="C26" s="38" t="s">
        <v>7</v>
      </c>
      <c r="D26" s="6" t="s">
        <v>2</v>
      </c>
      <c r="E26" s="10">
        <f>G10</f>
        <v>0</v>
      </c>
      <c r="F26" s="11" t="s">
        <v>16</v>
      </c>
      <c r="G26" s="20">
        <v>5.5</v>
      </c>
      <c r="H26" s="16" t="s">
        <v>5</v>
      </c>
      <c r="I26" s="23">
        <f>G26*E26/100</f>
        <v>0</v>
      </c>
      <c r="J26" s="5"/>
    </row>
    <row r="27" spans="3:10" s="4" customFormat="1" ht="20.100000000000001" customHeight="1" x14ac:dyDescent="0.25">
      <c r="C27" s="40"/>
      <c r="D27" s="14" t="s">
        <v>8</v>
      </c>
      <c r="E27" s="15"/>
      <c r="F27" s="15"/>
      <c r="G27" s="15"/>
      <c r="H27" s="18"/>
      <c r="I27" s="25">
        <f>SUM(I26:I26)</f>
        <v>0</v>
      </c>
      <c r="J27" s="5"/>
    </row>
    <row r="28" spans="3:10" s="4" customFormat="1" ht="9.9499999999999993" customHeight="1" x14ac:dyDescent="0.25">
      <c r="I28" s="26"/>
      <c r="J28" s="5"/>
    </row>
    <row r="29" spans="3:10" s="4" customFormat="1" ht="20.100000000000001" customHeight="1" x14ac:dyDescent="0.25">
      <c r="C29" s="38" t="s">
        <v>9</v>
      </c>
      <c r="D29" s="6" t="s">
        <v>10</v>
      </c>
      <c r="E29" s="10">
        <f>G10</f>
        <v>0</v>
      </c>
      <c r="F29" s="11" t="s">
        <v>16</v>
      </c>
      <c r="G29" s="21">
        <v>1.1000000000000001</v>
      </c>
      <c r="H29" s="16" t="s">
        <v>5</v>
      </c>
      <c r="I29" s="23">
        <f>E29*G29/100</f>
        <v>0</v>
      </c>
      <c r="J29" s="5"/>
    </row>
    <row r="30" spans="3:10" s="4" customFormat="1" ht="20.100000000000001" customHeight="1" x14ac:dyDescent="0.25">
      <c r="C30" s="39"/>
      <c r="D30" s="7" t="s">
        <v>11</v>
      </c>
      <c r="E30" s="12">
        <f>G10</f>
        <v>0</v>
      </c>
      <c r="F30" s="13" t="s">
        <v>16</v>
      </c>
      <c r="G30" s="22">
        <v>2.2999999999999998</v>
      </c>
      <c r="H30" s="17" t="s">
        <v>5</v>
      </c>
      <c r="I30" s="24">
        <f>E30*G30/100</f>
        <v>0</v>
      </c>
      <c r="J30" s="5"/>
    </row>
    <row r="31" spans="3:10" s="4" customFormat="1" ht="20.100000000000001" customHeight="1" x14ac:dyDescent="0.25">
      <c r="C31" s="40"/>
      <c r="D31" s="14" t="s">
        <v>19</v>
      </c>
      <c r="E31" s="15"/>
      <c r="F31" s="15"/>
      <c r="G31" s="15"/>
      <c r="H31" s="18"/>
      <c r="I31" s="25">
        <f>SUM(I29:I30)</f>
        <v>0</v>
      </c>
      <c r="J31" s="5"/>
    </row>
    <row r="32" spans="3:10" s="4" customFormat="1" ht="9.9499999999999993" customHeight="1" x14ac:dyDescent="0.25">
      <c r="I32" s="26"/>
      <c r="J32" s="5"/>
    </row>
    <row r="33" spans="3:11" s="4" customFormat="1" ht="20.100000000000001" customHeight="1" x14ac:dyDescent="0.25">
      <c r="C33" s="8" t="s">
        <v>12</v>
      </c>
      <c r="I33" s="27">
        <f>I24+I27+I31</f>
        <v>0</v>
      </c>
      <c r="J33" s="5"/>
    </row>
    <row r="34" spans="3:11" s="4" customFormat="1" ht="20.100000000000001" customHeight="1" x14ac:dyDescent="0.25">
      <c r="C34" s="4" t="s">
        <v>20</v>
      </c>
      <c r="E34" s="28"/>
      <c r="I34" s="29">
        <f>I33*7.7%</f>
        <v>0</v>
      </c>
      <c r="J34" s="5"/>
    </row>
    <row r="35" spans="3:11" s="4" customFormat="1" ht="20.100000000000001" customHeight="1" x14ac:dyDescent="0.25">
      <c r="C35" s="30" t="s">
        <v>21</v>
      </c>
      <c r="D35" s="31"/>
      <c r="E35" s="31"/>
      <c r="F35" s="31"/>
      <c r="G35" s="31"/>
      <c r="H35" s="31"/>
      <c r="I35" s="32">
        <f>SUM(I33:I34)</f>
        <v>0</v>
      </c>
      <c r="J35" s="5"/>
    </row>
    <row r="36" spans="3:11" s="4" customFormat="1" ht="20.100000000000001" customHeight="1" x14ac:dyDescent="0.25">
      <c r="I36" s="26"/>
      <c r="J36" s="5"/>
    </row>
    <row r="37" spans="3:11" x14ac:dyDescent="0.25">
      <c r="K37" s="1"/>
    </row>
  </sheetData>
  <sheetProtection algorithmName="SHA-512" hashValue="VHjaHO9pROoMJBEg4XZHDvRkXa1ktYkJaM27xw21AHOwhs6JZANGy/oEQp9S1hzkV6m1cgv1cfntYqTE7sdDhg==" saltValue="RKLn/floBdAansfCq5vt7Q==" spinCount="100000" sheet="1" objects="1" scenarios="1" selectLockedCells="1"/>
  <mergeCells count="3">
    <mergeCell ref="C19:C24"/>
    <mergeCell ref="C26:C27"/>
    <mergeCell ref="C29:C31"/>
  </mergeCells>
  <pageMargins left="0.7" right="0.7" top="0.75" bottom="0.75" header="0.3" footer="0.3"/>
  <pageSetup paperSize="9" orientation="portrait" horizontalDpi="0" verticalDpi="0" r:id="rId1"/>
  <ignoredErrors>
    <ignoredError sqref="E20 I22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6</xdr:col>
                    <xdr:colOff>0</xdr:colOff>
                    <xdr:row>11</xdr:row>
                    <xdr:rowOff>0</xdr:rowOff>
                  </from>
                  <to>
                    <xdr:col>6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6</xdr:col>
                    <xdr:colOff>0</xdr:colOff>
                    <xdr:row>13</xdr:row>
                    <xdr:rowOff>0</xdr:rowOff>
                  </from>
                  <to>
                    <xdr:col>6</xdr:col>
                    <xdr:colOff>495300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Privatkunden und Kleingewerbe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Tarifrechner</dc:title>
  <dc:creator>Marc Handlery</dc:creator>
  <cp:keywords/>
  <cp:lastModifiedBy>Peter Bigger</cp:lastModifiedBy>
  <dcterms:created xsi:type="dcterms:W3CDTF">2020-04-22T09:35:29Z</dcterms:created>
  <dcterms:modified xsi:type="dcterms:W3CDTF">2021-08-31T14:20:08Z</dcterms:modified>
</cp:coreProperties>
</file>